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Federal Initiatives\Broadband\Programs\IIJA\Broadband Equity, Access, and Deployment\Initial Proposal\Volume 2\"/>
    </mc:Choice>
  </mc:AlternateContent>
  <bookViews>
    <workbookView xWindow="0" yWindow="0" windowWidth="14484" windowHeight="8976" activeTab="1"/>
  </bookViews>
  <sheets>
    <sheet name="Overview" sheetId="2" r:id="rId1"/>
    <sheet name="Scoring Rubric Template" sheetId="1" r:id="rId2"/>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7" i="1" l="1"/>
  <c r="E26" i="1"/>
  <c r="C26" i="1"/>
  <c r="C23" i="1"/>
  <c r="E25" i="1"/>
  <c r="E24" i="1"/>
  <c r="E23" i="1"/>
  <c r="E22" i="1"/>
  <c r="E21" i="1"/>
  <c r="E20" i="1"/>
  <c r="C20" i="1"/>
  <c r="C13" i="1"/>
  <c r="E16" i="1"/>
  <c r="E18" i="1"/>
  <c r="C16" i="1"/>
  <c r="E17" i="1"/>
  <c r="E14" i="1"/>
  <c r="E8" i="1"/>
  <c r="E11" i="1"/>
  <c r="E10" i="1"/>
  <c r="E9" i="1"/>
  <c r="E6" i="1"/>
  <c r="E5" i="1"/>
</calcChain>
</file>

<file path=xl/comments1.xml><?xml version="1.0" encoding="utf-8"?>
<comments xmlns="http://schemas.openxmlformats.org/spreadsheetml/2006/main">
  <authors>
    <author>tc={1022F156-6E19-4E5C-B3E7-C67691203D21}</author>
  </authors>
  <commentList>
    <comment ref="B26" authorId="0" shapeId="0">
      <text>
        <r>
          <rPr>
            <sz val="11"/>
            <color theme="1"/>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What about the language in NOFO p. 44 concerning "Local and Tribal Coordination"?  Why isn't that included?
"NTIA encourages Eligible Entities to adopt selection criteria reflecting a prospective subgrantee’s support from the local and/or Tribal Government with oversight over the location or locations to be served."
</t>
        </r>
      </text>
    </comment>
  </commentList>
</comments>
</file>

<file path=xl/sharedStrings.xml><?xml version="1.0" encoding="utf-8"?>
<sst xmlns="http://schemas.openxmlformats.org/spreadsheetml/2006/main" count="61" uniqueCount="57">
  <si>
    <t>Score Grand Total</t>
  </si>
  <si>
    <t>Purpose</t>
  </si>
  <si>
    <t>Subgrantee Selection Rubric  - Example Template Overview</t>
  </si>
  <si>
    <t>BEAD NOFO Requirement</t>
  </si>
  <si>
    <t xml:space="preserve">The Eligible Entity must submit the rubric to be used in their proposed Subgrantee Selection process, which outlines the weights assigned to the primary criteria, secondary criteria, and additional prioritization factors. NTIA will review the rubric to ensure alignment with the BEAD NOFO and Initial Proposal requirements. The Eligible Entity's subgrantee selection rubric must align with their responses throughout the Initial Proposal, such as the Labor Standards and Protection component of the Initial Proposal.  </t>
  </si>
  <si>
    <r>
      <t xml:space="preserve">This rubric must align with Section IV.B.7.b of the BEAD NOFO (pgs. 40 - 46), outlining prioritization and scoring in selection of last-mile broadband deployment projects. This includes selection criteria for "priority broadband projects" and other last-mile broadband deployment projects.
</t>
    </r>
    <r>
      <rPr>
        <b/>
        <sz val="11"/>
        <color theme="1"/>
        <rFont val="Georgia"/>
        <family val="1"/>
      </rPr>
      <t xml:space="preserve">Priority Broadband Projects: </t>
    </r>
    <r>
      <rPr>
        <sz val="11"/>
        <color theme="1"/>
        <rFont val="Georgia"/>
        <family val="1"/>
      </rPr>
      <t xml:space="preserve">"Priority Broadband Projects" are designed to (1) “provide broadband service that meets speed, latency, reliability, consistency in quality of service, and related criteria as the Assistant Secretary shall determine” and (2) “ensure that the network built by the project can easily scale speeds over time to … meet the evolving connectivity needs of households and businesses” and “support the deployment of 5G, successor wireless technologies, and other advanced services. NTIA has determined that "Priority Broadband Service Projects" are those that use end-to-end fiber-optic architecture.
</t>
    </r>
    <r>
      <rPr>
        <b/>
        <sz val="11"/>
        <color theme="1"/>
        <rFont val="Georgia"/>
        <family val="1"/>
      </rPr>
      <t xml:space="preserve">Other Last-Mile Broadband Deployment Projects: </t>
    </r>
    <r>
      <rPr>
        <sz val="11"/>
        <color theme="1"/>
        <rFont val="Georgia"/>
        <family val="1"/>
      </rPr>
      <t xml:space="preserve">With respect to locations or sets of locations for which the Eligible Entity did not receive a proposal to deploy a Priority Broadband Project, the Eligible Entity shall first identify any locations with only one proposal that satisfies all other requirements with respect to subgrantees. In those locations or sets of locations, the entity submitting the sole proposal is the default winner, unless the Eligible Entity requests, and the Assistant Secretary grants, a waiver allowing the Eligible Entity to seek other potential subgrantees. To the extent there are multiple proposals seeking to serve a location or area that satisfy all other requirements with respect to subgrantees, the Eligible Entity shall undertake its competitive process to choose between or among those proposals.
</t>
    </r>
    <r>
      <rPr>
        <b/>
        <sz val="11"/>
        <color theme="1"/>
        <rFont val="Georgia"/>
        <family val="1"/>
      </rPr>
      <t xml:space="preserve">Primary Criteria: </t>
    </r>
    <r>
      <rPr>
        <sz val="11"/>
        <color theme="1"/>
        <rFont val="Georgia"/>
        <family val="1"/>
      </rPr>
      <t>The primary criteria must collectively account for no less than three-quarters of the total benefits available across all the criteria the Eligible Entity employs in choosing between or among competing proposals (BEAD NOFO Footnote 66, pg. 43).</t>
    </r>
  </si>
  <si>
    <t>Initial Proposal Requirement</t>
  </si>
  <si>
    <t>Eligible Entities must upload a scoring rubric to be used in the subgrantee selection scoring process for deployment projects. This template may be used to respond to the BEAD Initial Proposal intake question 2.4.2.1 for Deployment Subgrantee Selection (Requirement 8). However, Eligible Entities may provide a unique version of the scoring rubric that aligns with the processes of their Eligible Entity and the BEAD NOFO requirements.</t>
  </si>
  <si>
    <t xml:space="preserve">Affordability: 
Priority broadband projects (fiber-t0-the-premises) "The prospective subgrantee’s commitment to provide the most affordable total price to the customer for 1 Gbps/1 Gbps service in the project area." 
Other Last-Mile Broadband Deployment Projects: " The prospective subgrantee’s commitment to provide the most affordable total price to the customer for 100/20 Mbps service in the proposed
service area."
</t>
  </si>
  <si>
    <t xml:space="preserve">Fair Labor Practices and Highly Skilled Workforce:
Section IV.C.1.e of the BEAD NOFO requires states to collect information about an applicant’s records of and plans to comply with federal labor and employment laws. In cases where an applicant does not have three years of experience, the BEAD NOFO requires OBD to allow an applicant “to mitigate this fact by making specific, forward-looking commitments to strong labor and employment standards and protections with respect to BEAD-funded projects.” (BEAD NOFO pg. 43). 
</t>
  </si>
  <si>
    <t>No Violations</t>
  </si>
  <si>
    <t>At least three years experience</t>
  </si>
  <si>
    <t>Below Industry Average</t>
  </si>
  <si>
    <r>
      <t xml:space="preserve">Subgrantee Selection Rubric  - Example Template
</t>
    </r>
    <r>
      <rPr>
        <b/>
        <i/>
        <sz val="11"/>
        <color theme="1"/>
        <rFont val="Georgia"/>
        <family val="1"/>
      </rPr>
      <t>To use this rubric template, Eligible Entities should customize all text in gray</t>
    </r>
  </si>
  <si>
    <t>High Confidence</t>
  </si>
  <si>
    <t>Low Confidence</t>
  </si>
  <si>
    <t xml:space="preserve">Compliance elements of workforce plan, including “information on applicable wage scales and wage and overtime payment practices for each class of employees expected to be involved directly in the physical construction of the broadband
network”  
</t>
  </si>
  <si>
    <t xml:space="preserve">Disclosure of safety records of applicant, contractors and sub-contractors, as reported in OSHA form 300A for the previous three years </t>
  </si>
  <si>
    <t>Disclosure of labor law violations</t>
  </si>
  <si>
    <t xml:space="preserve">Workplace Safety Committees
BEAD NOFO: “[Plan for] implementation of workplace safety committees that are authorized to raise health and safety concerns in connection with the delivery of deployment projects.” NOFO p. 57
</t>
  </si>
  <si>
    <t xml:space="preserve">In cases where an applicant does not have three years of experience, the BEAD NOFO requires OBD to allow an applicant “to mitigate this fact by making specific, forward-looking commitments to strong labor and employment standards and protections with respect to BEAD-funded projects.” (BEAD NOFO pg. 43). </t>
  </si>
  <si>
    <t xml:space="preserve">Speed to Deployment
Eligible Entities must give secondary criterion prioritization weight to the prospective subgrantee’s binding commitment to provide service by an earlier date certain. As written on pages 43 and 45 of the NOFO, "All subgrantees that receive BEAD Program funds for network deployment must deploy the planned broadband network and begin providing services to each customer that desires broadband services within the project area not later than four years after the date on which the subgrantee receives the subgrant from the Eligible Entity. Eligible Entities must give secondary criterion prioritization weight to the prospective subgrantee’s binding commitment to provide service by an earlier date certain, subject to contractual penalties to the Eligible Entity, with greater benefits awarded to applicants promising an earlier service provision date."
</t>
  </si>
  <si>
    <t>OBD will require applicants to disclose information about the sequencing of construction of BEAD projects and award up to 20 points for projects that are completed in a shorter timeframe.</t>
  </si>
  <si>
    <t>3 years</t>
  </si>
  <si>
    <t>Percent of Locations Served with Fiber</t>
  </si>
  <si>
    <r>
      <t xml:space="preserve">Total Category Weight
</t>
    </r>
    <r>
      <rPr>
        <i/>
        <sz val="9"/>
        <color theme="1"/>
        <rFont val="Century Gothic"/>
        <family val="2"/>
      </rPr>
      <t xml:space="preserve">Enter weight for primary and secondary criteria. Note - primary criteria must be </t>
    </r>
    <r>
      <rPr>
        <i/>
        <u/>
        <sz val="9"/>
        <color theme="1"/>
        <rFont val="Century Gothic"/>
        <family val="2"/>
      </rPr>
      <t>at least</t>
    </r>
    <r>
      <rPr>
        <i/>
        <sz val="9"/>
        <color theme="1"/>
        <rFont val="Century Gothic"/>
        <family val="2"/>
      </rPr>
      <t xml:space="preserve"> 75%.</t>
    </r>
  </si>
  <si>
    <r>
      <t xml:space="preserve">Primary Criteria </t>
    </r>
    <r>
      <rPr>
        <b/>
        <i/>
        <sz val="11"/>
        <color theme="1"/>
        <rFont val="Century Gothic"/>
        <family val="2"/>
      </rPr>
      <t>(Required for All Subgrantee Selection)</t>
    </r>
    <r>
      <rPr>
        <b/>
        <sz val="11"/>
        <color theme="1"/>
        <rFont val="Century Gothic"/>
        <family val="2"/>
      </rPr>
      <t xml:space="preserve">
</t>
    </r>
    <r>
      <rPr>
        <i/>
        <sz val="9"/>
        <color theme="1"/>
        <rFont val="Century Gothic"/>
        <family val="2"/>
      </rPr>
      <t xml:space="preserve">States may </t>
    </r>
    <r>
      <rPr>
        <i/>
        <u/>
        <sz val="9"/>
        <color theme="1"/>
        <rFont val="Century Gothic"/>
        <family val="2"/>
      </rPr>
      <t>add or adjust</t>
    </r>
    <r>
      <rPr>
        <i/>
        <sz val="9"/>
        <color theme="1"/>
        <rFont val="Century Gothic"/>
        <family val="2"/>
      </rPr>
      <t xml:space="preserve"> questions based on the three primary criteria listed on page 43 of the BEAD NOFO. Method to weigh, record answers, and score are up to the discretion of the state.</t>
    </r>
  </si>
  <si>
    <r>
      <t xml:space="preserve">Weight
</t>
    </r>
    <r>
      <rPr>
        <i/>
        <sz val="9"/>
        <color theme="1"/>
        <rFont val="Century Gothic"/>
        <family val="2"/>
      </rPr>
      <t>Selected weight should be consistent across all subgrantee selection rubrics</t>
    </r>
    <r>
      <rPr>
        <b/>
        <sz val="11"/>
        <color theme="1"/>
        <rFont val="Century Gothic"/>
        <family val="2"/>
      </rPr>
      <t>.</t>
    </r>
  </si>
  <si>
    <r>
      <t xml:space="preserve">Determination
</t>
    </r>
    <r>
      <rPr>
        <i/>
        <sz val="9"/>
        <color theme="1"/>
        <rFont val="Century Gothic"/>
        <family val="2"/>
      </rPr>
      <t xml:space="preserve">Determinations should be consistent across all rubrics and map directly to a provided score. NTIA recommends adding answers as dropdowns. </t>
    </r>
  </si>
  <si>
    <r>
      <t xml:space="preserve">Score
</t>
    </r>
    <r>
      <rPr>
        <i/>
        <sz val="9"/>
        <color theme="1"/>
        <rFont val="Century Gothic"/>
        <family val="2"/>
      </rPr>
      <t>NTIA recommends having score automatically populate, based on answer drop downs.</t>
    </r>
  </si>
  <si>
    <r>
      <t xml:space="preserve">Explanation
</t>
    </r>
    <r>
      <rPr>
        <i/>
        <sz val="9"/>
        <color theme="1"/>
        <rFont val="Century Gothic"/>
        <family val="2"/>
      </rPr>
      <t>Each rubric should substantiate why an applicant received their answer/score.</t>
    </r>
  </si>
  <si>
    <r>
      <t xml:space="preserve">Secondary Criteria </t>
    </r>
    <r>
      <rPr>
        <b/>
        <i/>
        <sz val="11"/>
        <color theme="1"/>
        <rFont val="Century Gothic"/>
        <family val="2"/>
      </rPr>
      <t>(Required for All Subgrantee Selection)</t>
    </r>
  </si>
  <si>
    <r>
      <t xml:space="preserve">Secondary Criteria </t>
    </r>
    <r>
      <rPr>
        <b/>
        <i/>
        <sz val="11"/>
        <color theme="1"/>
        <rFont val="Century Gothic"/>
        <family val="2"/>
      </rPr>
      <t>(Only Required for Selection Among Other Last-Mile Broadband Deployment Projects)</t>
    </r>
  </si>
  <si>
    <r>
      <t xml:space="preserve">Additional Prioritization Factors </t>
    </r>
    <r>
      <rPr>
        <b/>
        <i/>
        <sz val="11"/>
        <color theme="1"/>
        <rFont val="Century Gothic"/>
        <family val="2"/>
      </rPr>
      <t>(Optional)</t>
    </r>
  </si>
  <si>
    <t>&gt;= 400/200 Mbps &amp; &gt; 100 ms</t>
  </si>
  <si>
    <t>To account for the technical scoring required for non-fiber to the premises projects (listed under secondary criteria) while still assigning primary criteria 75 percent of the score,  non-primary criteria weighting will scaled down by 80 percent if this figure is less than 100.</t>
  </si>
  <si>
    <t>Speed of Network and Other Technical Capabilities: As written, "Eligible Entities must weigh the speeds, latency, and other technical capabilities of the technologies proposed by prospective subgrantees seeking to deploy projects that are not Priority Broadband Projects. Applications proposing to use technologies that exhibit greater ease of scalability with lower future investment (as defined by the Eligible Entity) and whose capital assets have longer useable lives should be afforded additional weight over those proposing technologies with higher costs to upgrade and shorter capital asset cycles." Not a scoring element unless project is 100 percent fiber.</t>
  </si>
  <si>
    <t>&gt; 5 years</t>
  </si>
  <si>
    <t>Yes</t>
  </si>
  <si>
    <t>Speed and Latency</t>
  </si>
  <si>
    <t>Useful Life</t>
  </si>
  <si>
    <t>Technical plan indicates that future updates could move the network into a higher speed tier without requiring additional public funds</t>
  </si>
  <si>
    <t>Local Coordination</t>
  </si>
  <si>
    <t xml:space="preserve">OBD will release a letter of support template designed to help local governments evaluate proposed projects. Local governments will be asked both to indicate their support for the project in general and their confidence in the applicant’s plans to secure permits and complete other coordination with local governments necessary to complete the project. Letters of support submitted using this template from local governments in project areas will be worth as many as 16 points. </t>
  </si>
  <si>
    <t xml:space="preserve">Projects can earn another 8 points if local governments agree to contribute meaningful financial resources (e.g. State and Local Fiscal Relief Funds) to the project. </t>
  </si>
  <si>
    <t xml:space="preserve">Equitable Workforce Development and Job Quality
OBD will further score submitted plans to evaluate commitments to investments in Missouri’s broadband workforce in order to both improve the delivery of the funded broadband projects and to foster the growth of a highly-skilled, Missouri-based broadband workforce.
</t>
  </si>
  <si>
    <t>Registered Apprenticeship / Pre-Registered Apprenticeship / Joint Labor Management Training Partnership</t>
  </si>
  <si>
    <t>Workforce Development. “[Provision of] Registered Apprenticeships and pre-apprenticeships tied to a Registered Apprenticeship, joint labor management partnerships, and other high-quality, on-the-job training Opportunities.” Review of Narrative Submission</t>
  </si>
  <si>
    <t>Hiring Commitments - Review of Narrative Submission. “[S]ubgrantees prioritize hiring local workers and have robust and specific plans to recruit historically underrepresented  populations facing labor market barriers and ensure that they have reasonable access to the job opportunities created by subgrantees"</t>
  </si>
  <si>
    <t xml:space="preserve">Direct Employment Commitment
BEAD NOFO: “The plan for a highly skilled workforce should include… whether the workforce will be directly employed or whether work will be performed by a
subcontracted workforce”
</t>
  </si>
  <si>
    <t>Some Commitments</t>
  </si>
  <si>
    <t>Substantial Portion</t>
  </si>
  <si>
    <t xml:space="preserve">
Missouri Economic Development
</t>
  </si>
  <si>
    <t>Project includes commitments to use of “BUY MISSOURI” approved products in BEAD-funded networks. BUY MISSOURI is a program of the Office of the Lieutenant Governor that lists products with 51 percent or more Missouri products</t>
  </si>
  <si>
    <t>Applicant makes commitments to use Missouri-based sub-contractors</t>
  </si>
  <si>
    <t xml:space="preserve">For each defined application area in each funding round, OBD will set a ceiling for the amount of BEAD funding available. Applicants will be awarded points for applying for minimal BEAD outlay based on the percent of the maximum BEAD outlay the applicant requests for the application area. The formula used scales upwards as the percent of outlay approaches the maximum--it “costs” an application one point to use the first 10 percentage points of possible BEAD funding and 19 to use the last 10 percentage points. While no application would score 100 percent by this metric (by requesting no funding), locations requiring minimal subsidies could achieve scores very close to 100 points.
Score = 100 – [percent of outlay requested] squared / 100
</t>
  </si>
  <si>
    <t>BEAD Outlay: "The total BEAD funding that will be required to complete the project, accounting for both total projected cost and the prospective subgrantee’s proposed match (which must, absent a waiver, cover no less than 25 percent of the project cost), with the specific points or credits awarded increasing as the BEAD outlay decreases. In comparing the project’s
BEAD outlay and the prospective subgrantee’s match commitments, Eligible Entities should consider the cost to the Program per location while accounting for any factors in network design that might make a project more expensive, but also more scalable or resilient."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</si>
</sst>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3" x14ac:knownFonts="1">
    <font>
      <sz val="11"/>
      <color theme="1"/>
      <name val="Calibri"/>
      <family val="2"/>
      <scheme val="minor"/>
    </font>
    <font>
      <sz val="8"/>
      <name val="Calibri"/>
      <family val="2"/>
      <scheme val="minor"/>
    </font>
    <font>
      <b/>
      <sz val="11"/>
      <color theme="1"/>
      <name val="Georgia"/>
      <family val="1"/>
    </font>
    <font>
      <b/>
      <sz val="16"/>
      <color theme="0"/>
      <name val="Georgia"/>
      <family val="1"/>
    </font>
    <font>
      <b/>
      <i/>
      <sz val="11"/>
      <color theme="1"/>
      <name val="Georgia"/>
      <family val="1"/>
    </font>
    <font>
      <sz val="11"/>
      <color theme="1"/>
      <name val="Georgia"/>
      <family val="1"/>
    </font>
    <font>
      <sz val="11"/>
      <color theme="1"/>
      <name val="Calibri"/>
      <family val="2"/>
      <scheme val="minor"/>
    </font>
    <font>
      <b/>
      <sz val="16"/>
      <color theme="1"/>
      <name val="Georgia"/>
      <family val="1"/>
    </font>
    <font>
      <b/>
      <sz val="11"/>
      <color theme="1"/>
      <name val="Century Gothic"/>
      <family val="2"/>
    </font>
    <font>
      <i/>
      <sz val="9"/>
      <color theme="1"/>
      <name val="Century Gothic"/>
      <family val="2"/>
    </font>
    <font>
      <i/>
      <u/>
      <sz val="9"/>
      <color theme="1"/>
      <name val="Century Gothic"/>
      <family val="2"/>
    </font>
    <font>
      <b/>
      <i/>
      <sz val="11"/>
      <color theme="1"/>
      <name val="Century Gothic"/>
      <family val="2"/>
    </font>
    <font>
      <sz val="11"/>
      <color theme="1"/>
      <name val="Century Gothic"/>
      <family val="2"/>
    </font>
  </fonts>
  <fills count="6">
    <fill>
      <patternFill patternType="none"/>
    </fill>
    <fill>
      <patternFill patternType="gray125"/>
    </fill>
    <fill>
      <patternFill patternType="solid">
        <fgColor rgb="FF0A2458"/>
        <bgColor indexed="64"/>
      </patternFill>
    </fill>
    <fill>
      <patternFill patternType="solid">
        <fgColor rgb="FFD1D6E7"/>
        <bgColor indexed="64"/>
      </patternFill>
    </fill>
    <fill>
      <patternFill patternType="solid">
        <fgColor theme="0" tint="-4.9989318521683403E-2"/>
        <bgColor indexed="64"/>
      </patternFill>
    </fill>
    <fill>
      <patternFill patternType="solid">
        <fgColor rgb="FFF2F3F8"/>
        <bgColor indexed="64"/>
      </patternFill>
    </fill>
  </fills>
  <borders count="17">
    <border>
      <left/>
      <right/>
      <top/>
      <bottom/>
      <diagonal/>
    </border>
    <border>
      <left style="thin">
        <color theme="0"/>
      </left>
      <right style="thin">
        <color theme="0"/>
      </right>
      <top style="thin">
        <color theme="0"/>
      </top>
      <bottom style="thin">
        <color theme="0"/>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medium">
        <color rgb="FFFF0030"/>
      </bottom>
      <diagonal/>
    </border>
    <border>
      <left/>
      <right style="thin">
        <color theme="0" tint="-0.14999847407452621"/>
      </right>
      <top style="thin">
        <color theme="0" tint="-0.14999847407452621"/>
      </top>
      <bottom/>
      <diagonal/>
    </border>
    <border>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theme="0" tint="-0.14999847407452621"/>
      </right>
      <top style="medium">
        <color rgb="FFFF0030"/>
      </top>
      <bottom/>
      <diagonal/>
    </border>
    <border>
      <left style="thin">
        <color theme="0"/>
      </left>
      <right/>
      <top/>
      <bottom/>
      <diagonal/>
    </border>
    <border>
      <left style="thin">
        <color theme="0" tint="-0.14999847407452621"/>
      </left>
      <right style="thin">
        <color theme="0" tint="-0.14999847407452621"/>
      </right>
      <top style="thin">
        <color theme="0" tint="-0.14999847407452621"/>
      </top>
      <bottom/>
      <diagonal/>
    </border>
    <border>
      <left/>
      <right/>
      <top style="thin">
        <color theme="0" tint="-0.14999847407452621"/>
      </top>
      <bottom style="thin">
        <color theme="0" tint="-0.14999847407452621"/>
      </bottom>
      <diagonal/>
    </border>
    <border>
      <left style="thin">
        <color indexed="64"/>
      </left>
      <right style="thin">
        <color indexed="64"/>
      </right>
      <top style="thin">
        <color indexed="64"/>
      </top>
      <bottom style="thin">
        <color indexed="64"/>
      </bottom>
      <diagonal/>
    </border>
    <border>
      <left style="thin">
        <color theme="0" tint="-0.14999847407452621"/>
      </left>
      <right style="thin">
        <color theme="0" tint="-0.14999847407452621"/>
      </right>
      <top/>
      <bottom/>
      <diagonal/>
    </border>
  </borders>
  <cellStyleXfs count="2">
    <xf numFmtId="0" fontId="0" fillId="0" borderId="0"/>
    <xf numFmtId="43" fontId="6" fillId="0" borderId="0" applyFont="0" applyFill="0" applyBorder="0" applyAlignment="0" applyProtection="0"/>
  </cellStyleXfs>
  <cellXfs count="59">
    <xf numFmtId="0" fontId="0" fillId="0" borderId="0" xfId="0"/>
    <xf numFmtId="0" fontId="0" fillId="0" borderId="1" xfId="0" applyBorder="1"/>
    <xf numFmtId="0" fontId="0" fillId="2" borderId="0" xfId="0" applyFill="1"/>
    <xf numFmtId="0" fontId="0" fillId="2" borderId="5" xfId="0" applyFill="1" applyBorder="1"/>
    <xf numFmtId="0" fontId="2" fillId="4" borderId="15" xfId="0" applyFont="1" applyFill="1" applyBorder="1" applyAlignment="1">
      <alignment horizontal="center" vertical="center"/>
    </xf>
    <xf numFmtId="0" fontId="5" fillId="0" borderId="0" xfId="0" applyFont="1"/>
    <xf numFmtId="0" fontId="5" fillId="0" borderId="15" xfId="0" applyFont="1" applyBorder="1" applyAlignment="1">
      <alignment wrapText="1"/>
    </xf>
    <xf numFmtId="0" fontId="2" fillId="4" borderId="15" xfId="0" applyFont="1" applyFill="1" applyBorder="1" applyAlignment="1">
      <alignment horizontal="center" vertical="center" wrapText="1"/>
    </xf>
    <xf numFmtId="0" fontId="3" fillId="2" borderId="0" xfId="0" applyFont="1" applyFill="1" applyAlignment="1">
      <alignment horizontal="center" vertical="center" wrapText="1"/>
    </xf>
    <xf numFmtId="0" fontId="0" fillId="2" borderId="0" xfId="0" applyFont="1" applyFill="1"/>
    <xf numFmtId="0" fontId="0" fillId="0" borderId="1" xfId="0" applyFont="1" applyBorder="1"/>
    <xf numFmtId="0" fontId="7" fillId="2" borderId="0" xfId="0" applyFont="1" applyFill="1" applyAlignment="1">
      <alignment horizontal="center" vertical="center" wrapText="1"/>
    </xf>
    <xf numFmtId="0" fontId="7" fillId="2" borderId="0" xfId="0" applyFont="1" applyFill="1" applyAlignment="1">
      <alignment horizontal="center" vertical="center"/>
    </xf>
    <xf numFmtId="0" fontId="0" fillId="2" borderId="5" xfId="0" applyFont="1" applyFill="1" applyBorder="1"/>
    <xf numFmtId="0" fontId="0" fillId="0" borderId="3" xfId="0" applyFont="1" applyBorder="1"/>
    <xf numFmtId="0" fontId="0" fillId="0" borderId="4" xfId="0" applyFont="1" applyBorder="1"/>
    <xf numFmtId="0" fontId="8" fillId="3" borderId="2" xfId="0" applyFont="1" applyFill="1" applyBorder="1" applyAlignment="1">
      <alignment vertical="top" wrapText="1"/>
    </xf>
    <xf numFmtId="0" fontId="8" fillId="3" borderId="8" xfId="0" applyFont="1" applyFill="1" applyBorder="1" applyAlignment="1">
      <alignment vertical="top" wrapText="1"/>
    </xf>
    <xf numFmtId="0" fontId="8" fillId="3" borderId="11" xfId="0" applyFont="1" applyFill="1" applyBorder="1" applyAlignment="1">
      <alignment horizontal="left" vertical="top" wrapText="1"/>
    </xf>
    <xf numFmtId="9" fontId="12" fillId="0" borderId="6" xfId="0" applyNumberFormat="1" applyFont="1" applyBorder="1" applyAlignment="1">
      <alignment horizontal="center" vertical="center"/>
    </xf>
    <xf numFmtId="0" fontId="12" fillId="0" borderId="2" xfId="0" applyFont="1" applyBorder="1" applyAlignment="1">
      <alignment wrapText="1"/>
    </xf>
    <xf numFmtId="0" fontId="12" fillId="0" borderId="2" xfId="0" applyFont="1" applyBorder="1" applyAlignment="1">
      <alignment vertical="center"/>
    </xf>
    <xf numFmtId="0" fontId="12" fillId="0" borderId="2" xfId="0" applyFont="1" applyBorder="1" applyAlignment="1">
      <alignment vertical="center" wrapText="1"/>
    </xf>
    <xf numFmtId="43" fontId="12" fillId="0" borderId="9" xfId="1" applyFont="1" applyBorder="1" applyAlignment="1">
      <alignment vertical="center" wrapText="1"/>
    </xf>
    <xf numFmtId="16" fontId="12" fillId="0" borderId="2" xfId="0" applyNumberFormat="1" applyFont="1" applyBorder="1" applyAlignment="1">
      <alignment horizontal="left" vertical="center" wrapText="1"/>
    </xf>
    <xf numFmtId="9" fontId="12" fillId="0" borderId="7" xfId="0" applyNumberFormat="1" applyFont="1" applyBorder="1" applyAlignment="1">
      <alignment horizontal="center" vertical="center"/>
    </xf>
    <xf numFmtId="43" fontId="12" fillId="0" borderId="2" xfId="1" applyFont="1" applyBorder="1" applyAlignment="1">
      <alignment vertical="center" wrapText="1"/>
    </xf>
    <xf numFmtId="0" fontId="12" fillId="0" borderId="13" xfId="0" applyFont="1" applyBorder="1" applyAlignment="1">
      <alignment horizontal="left" vertical="top" wrapText="1"/>
    </xf>
    <xf numFmtId="0" fontId="12" fillId="0" borderId="13" xfId="0" applyFont="1" applyBorder="1" applyAlignment="1">
      <alignment vertical="top"/>
    </xf>
    <xf numFmtId="0" fontId="12" fillId="0" borderId="16" xfId="0" applyFont="1" applyBorder="1" applyAlignment="1">
      <alignment horizontal="left" vertical="top" wrapText="1"/>
    </xf>
    <xf numFmtId="0" fontId="12" fillId="0" borderId="16" xfId="0" applyFont="1" applyBorder="1" applyAlignment="1">
      <alignment vertical="top"/>
    </xf>
    <xf numFmtId="43" fontId="12" fillId="0" borderId="2" xfId="1" applyNumberFormat="1" applyFont="1" applyBorder="1" applyAlignment="1">
      <alignment vertical="center" wrapText="1"/>
    </xf>
    <xf numFmtId="0" fontId="12" fillId="0" borderId="8" xfId="0" applyFont="1" applyBorder="1" applyAlignment="1">
      <alignment horizontal="left" vertical="top" wrapText="1"/>
    </xf>
    <xf numFmtId="0" fontId="12" fillId="0" borderId="8" xfId="0" applyFont="1" applyBorder="1" applyAlignment="1">
      <alignment vertical="top"/>
    </xf>
    <xf numFmtId="9" fontId="12" fillId="4" borderId="7" xfId="0" applyNumberFormat="1" applyFont="1" applyFill="1" applyBorder="1" applyAlignment="1">
      <alignment vertical="center"/>
    </xf>
    <xf numFmtId="0" fontId="8" fillId="3" borderId="2" xfId="0" applyFont="1" applyFill="1" applyBorder="1"/>
    <xf numFmtId="0" fontId="12" fillId="0" borderId="0" xfId="0" applyFont="1"/>
    <xf numFmtId="0" fontId="8" fillId="5" borderId="9" xfId="0" applyFont="1" applyFill="1" applyBorder="1" applyAlignment="1">
      <alignment horizontal="left" vertical="center" wrapText="1"/>
    </xf>
    <xf numFmtId="0" fontId="8" fillId="5" borderId="14"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8" fillId="3" borderId="8" xfId="0" applyFont="1" applyFill="1" applyBorder="1"/>
    <xf numFmtId="0" fontId="8" fillId="3" borderId="10" xfId="0" applyFont="1" applyFill="1" applyBorder="1" applyAlignment="1">
      <alignment horizontal="left"/>
    </xf>
    <xf numFmtId="16" fontId="12" fillId="0" borderId="13" xfId="0" applyNumberFormat="1" applyFont="1" applyBorder="1" applyAlignment="1">
      <alignment horizontal="left" vertical="center" wrapText="1"/>
    </xf>
    <xf numFmtId="0" fontId="8" fillId="2" borderId="12" xfId="0" applyFont="1" applyFill="1" applyBorder="1" applyAlignment="1">
      <alignment horizontal="left"/>
    </xf>
    <xf numFmtId="0" fontId="8" fillId="2" borderId="0" xfId="0" applyFont="1" applyFill="1" applyBorder="1" applyAlignment="1">
      <alignment horizontal="left"/>
    </xf>
    <xf numFmtId="0" fontId="8" fillId="2" borderId="7" xfId="0" applyFont="1" applyFill="1" applyBorder="1" applyAlignment="1">
      <alignment horizontal="left"/>
    </xf>
    <xf numFmtId="0" fontId="8" fillId="2" borderId="9" xfId="0" applyFont="1" applyFill="1" applyBorder="1"/>
    <xf numFmtId="0" fontId="8" fillId="4" borderId="0" xfId="0" applyFont="1" applyFill="1" applyAlignment="1">
      <alignment horizontal="center"/>
    </xf>
    <xf numFmtId="0" fontId="12" fillId="0" borderId="8" xfId="0" applyFont="1" applyBorder="1" applyAlignment="1">
      <alignment vertical="center" wrapText="1"/>
    </xf>
    <xf numFmtId="16" fontId="12" fillId="0" borderId="10" xfId="0" applyNumberFormat="1" applyFont="1" applyBorder="1" applyAlignment="1">
      <alignment horizontal="left" vertical="center" wrapText="1"/>
    </xf>
    <xf numFmtId="0" fontId="12" fillId="0" borderId="0" xfId="0" applyFont="1" applyAlignment="1">
      <alignment wrapText="1"/>
    </xf>
    <xf numFmtId="0" fontId="12" fillId="0" borderId="13" xfId="0" applyFont="1" applyBorder="1" applyAlignment="1">
      <alignment vertical="top" wrapText="1"/>
    </xf>
    <xf numFmtId="0" fontId="12" fillId="0" borderId="16" xfId="0" applyFont="1" applyBorder="1" applyAlignment="1">
      <alignment vertical="top" wrapText="1"/>
    </xf>
    <xf numFmtId="0" fontId="12" fillId="0" borderId="8" xfId="0" applyFont="1" applyBorder="1" applyAlignment="1">
      <alignment vertical="top" wrapText="1"/>
    </xf>
    <xf numFmtId="0" fontId="12" fillId="0" borderId="13" xfId="0" applyFont="1" applyBorder="1" applyAlignment="1">
      <alignment horizontal="left" vertical="top"/>
    </xf>
    <xf numFmtId="0" fontId="12" fillId="0" borderId="16" xfId="0" applyFont="1" applyBorder="1" applyAlignment="1">
      <alignment horizontal="left" vertical="top"/>
    </xf>
    <xf numFmtId="0" fontId="12" fillId="0" borderId="8" xfId="0" applyFont="1" applyBorder="1" applyAlignment="1">
      <alignment horizontal="left" vertical="top"/>
    </xf>
    <xf numFmtId="0" fontId="12" fillId="0" borderId="13" xfId="0" applyFont="1" applyBorder="1" applyAlignment="1">
      <alignment vertical="center" wrapText="1"/>
    </xf>
    <xf numFmtId="0" fontId="12" fillId="0" borderId="8" xfId="0" applyFont="1" applyBorder="1" applyAlignment="1">
      <alignment vertical="center" wrapText="1"/>
    </xf>
  </cellXfs>
  <cellStyles count="2">
    <cellStyle name="Comma" xfId="1" builtinId="3"/>
    <cellStyle name="Normal" xfId="0" builtinId="0"/>
  </cellStyles>
  <dxfs count="0"/>
  <tableStyles count="0" defaultTableStyle="TableStyleMedium2" defaultPivotStyle="PivotStyleLight16"/>
  <colors>
    <mruColors>
      <color rgb="FF0A2458"/>
      <color rgb="FFFF0030"/>
      <color rgb="FFD1D6E7"/>
      <color rgb="FFF2F3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microsoft.com/office/2017/10/relationships/person" Target="persons/person.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186765</xdr:colOff>
      <xdr:row>0</xdr:row>
      <xdr:rowOff>0</xdr:rowOff>
    </xdr:from>
    <xdr:to>
      <xdr:col>0</xdr:col>
      <xdr:colOff>1371422</xdr:colOff>
      <xdr:row>3</xdr:row>
      <xdr:rowOff>34738</xdr:rowOff>
    </xdr:to>
    <xdr:pic>
      <xdr:nvPicPr>
        <xdr:cNvPr id="4" name="Picture 3">
          <a:extLst>
            <a:ext uri="{FF2B5EF4-FFF2-40B4-BE49-F238E27FC236}">
              <a16:creationId xmlns:a16="http://schemas.microsoft.com/office/drawing/2014/main" id="{0EE24A25-4B9D-471B-94E8-C557C2EDA1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765" y="0"/>
          <a:ext cx="1184657" cy="8348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186765</xdr:colOff>
      <xdr:row>0</xdr:row>
      <xdr:rowOff>89648</xdr:rowOff>
    </xdr:from>
    <xdr:to>
      <xdr:col>0</xdr:col>
      <xdr:colOff>1371422</xdr:colOff>
      <xdr:row>2</xdr:row>
      <xdr:rowOff>67236</xdr:rowOff>
    </xdr:to>
    <xdr:pic>
      <xdr:nvPicPr>
        <xdr:cNvPr id="2" name="Picture 3">
          <a:extLst>
            <a:ext uri="{FF2B5EF4-FFF2-40B4-BE49-F238E27FC236}">
              <a16:creationId xmlns:a16="http://schemas.microsoft.com/office/drawing/2014/main" id="{F228399E-B600-43DC-AC7E-D64667FA53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6765" y="89648"/>
          <a:ext cx="1184657" cy="58537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Danauy, Caroline (Federal)" id="{E3DEE262-E5EB-4EA9-A603-463A93E9E45F}" userId="S::CDanauy@doc.gov::402170a7-22b1-4f93-a63a-48259fae5057"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5" dT="2023-06-06T20:38:32.61" personId="{E3DEE262-E5EB-4EA9-A603-463A93E9E45F}" id="{1022F156-6E19-4E5C-B3E7-C67691203D21}">
    <text xml:space="preserve">What about the language in NOFO p. 44 concerning "Local and Tribal Coordination"?  Why isn't that included?
"NTIA encourages Eligible Entities to adopt selection criteria reflecting a prospective subgrantee’s support from the local and/or Tribal Government with oversight over the location or locations to be served."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zoomScale="55" zoomScaleNormal="55" workbookViewId="0">
      <selection activeCell="B4" sqref="B4"/>
    </sheetView>
  </sheetViews>
  <sheetFormatPr defaultRowHeight="14.4" x14ac:dyDescent="0.3"/>
  <cols>
    <col min="1" max="1" width="28.77734375" customWidth="1"/>
    <col min="2" max="2" width="203.21875" customWidth="1"/>
  </cols>
  <sheetData>
    <row r="1" spans="1:2" s="1" customFormat="1" x14ac:dyDescent="0.3">
      <c r="A1" s="2"/>
      <c r="B1" s="2"/>
    </row>
    <row r="2" spans="1:2" s="1" customFormat="1" ht="33.6" customHeight="1" x14ac:dyDescent="0.3">
      <c r="A2" s="2"/>
      <c r="B2" s="8" t="s">
        <v>2</v>
      </c>
    </row>
    <row r="3" spans="1:2" s="1" customFormat="1" ht="15" thickBot="1" x14ac:dyDescent="0.35">
      <c r="A3" s="3"/>
      <c r="B3" s="3"/>
    </row>
    <row r="4" spans="1:2" ht="43.5" customHeight="1" x14ac:dyDescent="0.3">
      <c r="A4" s="7" t="s">
        <v>6</v>
      </c>
      <c r="B4" s="6" t="s">
        <v>7</v>
      </c>
    </row>
    <row r="5" spans="1:2" ht="48" customHeight="1" x14ac:dyDescent="0.3">
      <c r="A5" s="4" t="s">
        <v>1</v>
      </c>
      <c r="B5" s="6" t="s">
        <v>4</v>
      </c>
    </row>
    <row r="6" spans="1:2" ht="221.55" customHeight="1" x14ac:dyDescent="0.3">
      <c r="A6" s="7" t="s">
        <v>3</v>
      </c>
      <c r="B6" s="6" t="s">
        <v>5</v>
      </c>
    </row>
    <row r="7" spans="1:2" x14ac:dyDescent="0.3">
      <c r="A7" s="5"/>
      <c r="B7"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29"/>
  <sheetViews>
    <sheetView tabSelected="1" zoomScaleNormal="100" workbookViewId="0">
      <pane xSplit="6" ySplit="4" topLeftCell="G17" activePane="bottomRight" state="frozen"/>
      <selection pane="topRight" activeCell="G1" sqref="G1"/>
      <selection pane="bottomLeft" activeCell="A5" sqref="A5"/>
      <selection pane="bottomRight" activeCell="F6" sqref="F6"/>
    </sheetView>
  </sheetViews>
  <sheetFormatPr defaultColWidth="8.77734375" defaultRowHeight="14.4" x14ac:dyDescent="0.3"/>
  <cols>
    <col min="1" max="1" width="38.77734375" style="10" customWidth="1"/>
    <col min="2" max="2" width="63.44140625" style="10" customWidth="1"/>
    <col min="3" max="3" width="30" style="10" customWidth="1"/>
    <col min="4" max="4" width="61.21875" style="10" customWidth="1"/>
    <col min="5" max="5" width="31.77734375" style="10" customWidth="1"/>
    <col min="6" max="6" width="20.44140625" style="10" customWidth="1"/>
    <col min="7" max="16384" width="8.77734375" style="10"/>
  </cols>
  <sheetData>
    <row r="1" spans="1:7" x14ac:dyDescent="0.3">
      <c r="A1" s="9"/>
      <c r="B1" s="9"/>
      <c r="C1" s="9"/>
      <c r="D1" s="9"/>
      <c r="E1" s="9"/>
      <c r="F1" s="9"/>
    </row>
    <row r="2" spans="1:7" ht="33.6" customHeight="1" x14ac:dyDescent="0.3">
      <c r="A2" s="9"/>
      <c r="B2" s="11" t="s">
        <v>13</v>
      </c>
      <c r="C2" s="12"/>
      <c r="D2" s="12"/>
      <c r="E2" s="12"/>
      <c r="F2" s="9"/>
    </row>
    <row r="3" spans="1:7" ht="15" thickBot="1" x14ac:dyDescent="0.35">
      <c r="A3" s="13"/>
      <c r="B3" s="13"/>
      <c r="C3" s="13"/>
      <c r="D3" s="13"/>
      <c r="E3" s="13"/>
      <c r="F3" s="13"/>
    </row>
    <row r="4" spans="1:7" ht="59.4" x14ac:dyDescent="0.3">
      <c r="A4" s="16" t="s">
        <v>25</v>
      </c>
      <c r="B4" s="16" t="s">
        <v>26</v>
      </c>
      <c r="C4" s="17" t="s">
        <v>27</v>
      </c>
      <c r="D4" s="17" t="s">
        <v>28</v>
      </c>
      <c r="E4" s="17" t="s">
        <v>29</v>
      </c>
      <c r="F4" s="18" t="s">
        <v>30</v>
      </c>
    </row>
    <row r="5" spans="1:7" ht="409.6" x14ac:dyDescent="0.3">
      <c r="A5" s="19">
        <v>0.75</v>
      </c>
      <c r="B5" s="20" t="s">
        <v>56</v>
      </c>
      <c r="C5" s="21">
        <v>100</v>
      </c>
      <c r="D5" s="22">
        <v>50</v>
      </c>
      <c r="E5" s="23">
        <f>100-(D5*D5)/100</f>
        <v>75</v>
      </c>
      <c r="F5" s="24" t="s">
        <v>55</v>
      </c>
      <c r="G5" s="14"/>
    </row>
    <row r="6" spans="1:7" ht="166.2" x14ac:dyDescent="0.3">
      <c r="A6" s="25"/>
      <c r="B6" s="20" t="s">
        <v>8</v>
      </c>
      <c r="C6" s="21">
        <v>100</v>
      </c>
      <c r="D6" s="22">
        <v>80</v>
      </c>
      <c r="E6" s="26">
        <f>100-D6</f>
        <v>20</v>
      </c>
      <c r="F6" s="24"/>
    </row>
    <row r="7" spans="1:7" ht="276" x14ac:dyDescent="0.3">
      <c r="A7" s="25"/>
      <c r="B7" s="27" t="s">
        <v>9</v>
      </c>
      <c r="C7" s="28">
        <v>40</v>
      </c>
      <c r="D7" s="22" t="s">
        <v>11</v>
      </c>
      <c r="E7" s="26"/>
      <c r="F7" s="24" t="s">
        <v>20</v>
      </c>
    </row>
    <row r="8" spans="1:7" ht="174" customHeight="1" x14ac:dyDescent="0.3">
      <c r="A8" s="25"/>
      <c r="B8" s="29"/>
      <c r="C8" s="30"/>
      <c r="D8" s="22" t="s">
        <v>10</v>
      </c>
      <c r="E8" s="31">
        <f>IF(AND(D8="No Violations",D7="At least three years experience"),10,IF(AND(D8="No Violations",D7="Less than three years experience"),0,IF(AND(D8="Some Violations",D7="At least three years experience"),5, IF(AND(D8="Some Violations",D7="Less than three years experience"),0, IF(D8="Pattern of Violations",0, )))))</f>
        <v>10</v>
      </c>
      <c r="F8" s="24" t="s">
        <v>18</v>
      </c>
    </row>
    <row r="9" spans="1:7" ht="174" customHeight="1" x14ac:dyDescent="0.3">
      <c r="A9" s="25"/>
      <c r="B9" s="29"/>
      <c r="C9" s="30"/>
      <c r="D9" s="22" t="s">
        <v>12</v>
      </c>
      <c r="E9" s="31">
        <f>IF(OR(D7="Less than three years experience",D9="Pattern of Violations"),0,IF(D9="At Industry Average",5,IF(D9= "Below Industry Average",10)))</f>
        <v>10</v>
      </c>
      <c r="F9" s="24" t="s">
        <v>17</v>
      </c>
    </row>
    <row r="10" spans="1:7" ht="174" customHeight="1" x14ac:dyDescent="0.3">
      <c r="A10" s="25"/>
      <c r="B10" s="29"/>
      <c r="C10" s="30"/>
      <c r="D10" s="22" t="s">
        <v>15</v>
      </c>
      <c r="E10" s="31">
        <f>IF(D10="High Confidence", 10, IF(D10 = "Some Confidence", 5, IF(D10 = "No Confidence", 0)))*IF(D7 = "At least three years experience", 1, 2)</f>
        <v>0</v>
      </c>
      <c r="F10" s="24" t="s">
        <v>16</v>
      </c>
    </row>
    <row r="11" spans="1:7" ht="220.8" x14ac:dyDescent="0.3">
      <c r="A11" s="25"/>
      <c r="B11" s="32"/>
      <c r="C11" s="33"/>
      <c r="D11" s="22" t="s">
        <v>14</v>
      </c>
      <c r="E11" s="31">
        <f>IF(D11="High Confidence", 10, IF(D11 = "Some Confidence", 5, IF(D11 = "No Confidence", 0)))*IF(D8 = "At least three years experience", 1, 2)</f>
        <v>20</v>
      </c>
      <c r="F11" s="24" t="s">
        <v>19</v>
      </c>
    </row>
    <row r="12" spans="1:7" x14ac:dyDescent="0.3">
      <c r="A12" s="34"/>
      <c r="B12" s="35" t="s">
        <v>31</v>
      </c>
      <c r="C12" s="35"/>
      <c r="D12" s="35"/>
      <c r="E12" s="35"/>
      <c r="F12" s="35"/>
    </row>
    <row r="13" spans="1:7" customFormat="1" ht="221.4" x14ac:dyDescent="0.3">
      <c r="A13" s="36"/>
      <c r="B13" s="36" t="s">
        <v>24</v>
      </c>
      <c r="C13" s="21">
        <f>20 * IF(D13=100, 1, 0.8)</f>
        <v>16</v>
      </c>
      <c r="D13" s="36">
        <v>50</v>
      </c>
      <c r="E13" s="36"/>
      <c r="F13" s="50" t="s">
        <v>35</v>
      </c>
    </row>
    <row r="14" spans="1:7" ht="235.2" x14ac:dyDescent="0.3">
      <c r="A14" s="25">
        <v>0.25</v>
      </c>
      <c r="B14" s="20" t="s">
        <v>21</v>
      </c>
      <c r="C14" s="21"/>
      <c r="D14" s="22" t="s">
        <v>23</v>
      </c>
      <c r="E14" s="26">
        <f>IF(D14 = "1 year", 20, IF(D14 = "2 years", 10, IF(D14 = "3 years", 5, IF(D14 = "4 years", 0))))*IF(D13&lt;100, 0.8, 1)</f>
        <v>4</v>
      </c>
      <c r="F14" s="24" t="s">
        <v>22</v>
      </c>
    </row>
    <row r="15" spans="1:7" ht="14.4" customHeight="1" x14ac:dyDescent="0.3">
      <c r="A15" s="25"/>
      <c r="B15" s="37" t="s">
        <v>32</v>
      </c>
      <c r="C15" s="38"/>
      <c r="D15" s="38"/>
      <c r="E15" s="38"/>
      <c r="F15" s="39"/>
    </row>
    <row r="16" spans="1:7" ht="152.4" customHeight="1" x14ac:dyDescent="0.3">
      <c r="A16" s="25"/>
      <c r="B16" s="51" t="s">
        <v>36</v>
      </c>
      <c r="C16" s="54">
        <f>IF(D13&lt;100, 16,0)</f>
        <v>16</v>
      </c>
      <c r="D16" s="22" t="s">
        <v>34</v>
      </c>
      <c r="E16" s="26">
        <f>IF(D13 = 100, 0, IF(D16 = "&gt;= 1000/250 Mbps &amp; &gt; 100 ms", 8, IF(D16 = "&gt;= 400/200 Mbps &amp; &gt; 100 ms", 6, IF(D16 = "&gt;= 200/50 Mbps &amp; &gt; 100 ms", 5, IF(D16 = "&gt;= 100/20 Mbps &amp; &gt; 100 ms", 0))))*((100-D13)/100) + 8*(D13/100))</f>
        <v>7</v>
      </c>
      <c r="F16" s="24" t="s">
        <v>39</v>
      </c>
    </row>
    <row r="17" spans="1:7" x14ac:dyDescent="0.3">
      <c r="A17" s="25"/>
      <c r="B17" s="52"/>
      <c r="C17" s="55"/>
      <c r="D17" s="48" t="s">
        <v>37</v>
      </c>
      <c r="E17" s="26">
        <f>IF(D13=100,0,IF(D17="&gt; 10 years",4,IF(D17="&gt; 5 years",2,0)*((100-D13)/100)+4*(D13/100)))</f>
        <v>3</v>
      </c>
      <c r="F17" s="49" t="s">
        <v>40</v>
      </c>
    </row>
    <row r="18" spans="1:7" ht="124.2" x14ac:dyDescent="0.3">
      <c r="A18" s="25"/>
      <c r="B18" s="53"/>
      <c r="C18" s="56"/>
      <c r="D18" s="48" t="s">
        <v>38</v>
      </c>
      <c r="E18" s="26">
        <f>IF(D13=100,0,IF(D18="Yes",4,0)*((100-D13)/100)+(4*(D13/100)))</f>
        <v>4</v>
      </c>
      <c r="F18" s="49" t="s">
        <v>41</v>
      </c>
    </row>
    <row r="19" spans="1:7" x14ac:dyDescent="0.3">
      <c r="A19" s="25"/>
      <c r="B19" s="35" t="s">
        <v>33</v>
      </c>
      <c r="C19" s="40"/>
      <c r="D19" s="40"/>
      <c r="E19" s="40"/>
      <c r="F19" s="41"/>
    </row>
    <row r="20" spans="1:7" ht="400.2" x14ac:dyDescent="0.3">
      <c r="A20" s="25"/>
      <c r="B20" s="51" t="s">
        <v>42</v>
      </c>
      <c r="C20" s="28">
        <f>24 * IF(D13=100, 1, 0.75)</f>
        <v>18</v>
      </c>
      <c r="D20" s="22">
        <v>4</v>
      </c>
      <c r="E20" s="26">
        <f>D20*IF(D13&lt;100, 0.75, 1)</f>
        <v>3</v>
      </c>
      <c r="F20" s="24" t="s">
        <v>43</v>
      </c>
    </row>
    <row r="21" spans="1:7" ht="400.8" x14ac:dyDescent="0.3">
      <c r="A21" s="25"/>
      <c r="B21" s="52"/>
      <c r="C21" s="30"/>
      <c r="D21" s="22">
        <v>4</v>
      </c>
      <c r="E21" s="26">
        <f>D21*IF(D13&lt;100, 0.75, 1)</f>
        <v>3</v>
      </c>
      <c r="F21" s="50" t="s">
        <v>43</v>
      </c>
    </row>
    <row r="22" spans="1:7" ht="151.80000000000001" x14ac:dyDescent="0.3">
      <c r="A22" s="25"/>
      <c r="B22" s="53"/>
      <c r="C22" s="33"/>
      <c r="D22" s="22" t="s">
        <v>38</v>
      </c>
      <c r="E22" s="26">
        <f>IF(D22 = "Yes", 8, 0)*IF(D13=100, 1, 0.75)</f>
        <v>6</v>
      </c>
      <c r="F22" s="24" t="s">
        <v>44</v>
      </c>
    </row>
    <row r="23" spans="1:7" ht="234.6" x14ac:dyDescent="0.3">
      <c r="A23" s="25"/>
      <c r="B23" s="51" t="s">
        <v>45</v>
      </c>
      <c r="C23" s="28">
        <f>24*IF(D13=100,1,0.75)</f>
        <v>18</v>
      </c>
      <c r="D23" s="22" t="s">
        <v>46</v>
      </c>
      <c r="E23" s="26">
        <f>IF(D23="Registered Apprenticeship / Pre-Registered Apprenticeship / Joint Labor Management Training Partnership",8,IF(D23="Other High-Quality Training",4,0))*IF(D13=100,1,0.75)</f>
        <v>6</v>
      </c>
      <c r="F23" s="24" t="s">
        <v>47</v>
      </c>
    </row>
    <row r="24" spans="1:7" ht="276" x14ac:dyDescent="0.3">
      <c r="A24" s="25"/>
      <c r="B24" s="52"/>
      <c r="C24" s="30"/>
      <c r="D24" s="22" t="s">
        <v>50</v>
      </c>
      <c r="E24" s="26">
        <f>IF(D24="Substantial Commitments",8,IF(D24="Some Commitments",4,0))*IF(D13=100,1,0.75)</f>
        <v>3</v>
      </c>
      <c r="F24" s="24" t="s">
        <v>48</v>
      </c>
    </row>
    <row r="25" spans="1:7" ht="207" x14ac:dyDescent="0.3">
      <c r="A25" s="25"/>
      <c r="B25" s="53"/>
      <c r="C25" s="33"/>
      <c r="D25" s="22" t="s">
        <v>51</v>
      </c>
      <c r="E25" s="26">
        <f>IF(D25="Substantial Portion",8,IF(D25="Some Portion",4,0))*IF(D13=100,1,0.75)</f>
        <v>6</v>
      </c>
      <c r="F25" s="24" t="s">
        <v>49</v>
      </c>
    </row>
    <row r="26" spans="1:7" ht="207" x14ac:dyDescent="0.3">
      <c r="A26" s="25"/>
      <c r="B26" s="57" t="s">
        <v>52</v>
      </c>
      <c r="C26" s="28">
        <f>8*IF(D13=100,1,0.75)</f>
        <v>6</v>
      </c>
      <c r="D26" s="22" t="s">
        <v>38</v>
      </c>
      <c r="E26" s="26">
        <f>IF(D26 = "Yes", 4, 0)*IF(D13=100, 1, 0.75)</f>
        <v>3</v>
      </c>
      <c r="F26" s="24" t="s">
        <v>53</v>
      </c>
    </row>
    <row r="27" spans="1:7" ht="55.2" x14ac:dyDescent="0.3">
      <c r="A27" s="25"/>
      <c r="B27" s="58"/>
      <c r="C27" s="30"/>
      <c r="D27" s="22" t="s">
        <v>38</v>
      </c>
      <c r="E27" s="26">
        <f>IF(D27 = "Yes", 4, 0)*IF(D13=100, 1, 0.75)</f>
        <v>3</v>
      </c>
      <c r="F27" s="42" t="s">
        <v>54</v>
      </c>
    </row>
    <row r="28" spans="1:7" x14ac:dyDescent="0.3">
      <c r="A28" s="43" t="s">
        <v>0</v>
      </c>
      <c r="B28" s="44"/>
      <c r="C28" s="44"/>
      <c r="D28" s="45"/>
      <c r="E28" s="46"/>
      <c r="F28" s="47"/>
      <c r="G28" s="14"/>
    </row>
    <row r="29" spans="1:7" x14ac:dyDescent="0.3">
      <c r="B29" s="15"/>
      <c r="C29" s="15"/>
      <c r="D29" s="15"/>
      <c r="E29" s="15"/>
      <c r="F29" s="15"/>
    </row>
  </sheetData>
  <mergeCells count="15">
    <mergeCell ref="C26:C27"/>
    <mergeCell ref="B26:B27"/>
    <mergeCell ref="B16:B18"/>
    <mergeCell ref="C16:C18"/>
    <mergeCell ref="B20:B22"/>
    <mergeCell ref="C20:C22"/>
    <mergeCell ref="C23:C25"/>
    <mergeCell ref="B23:B25"/>
    <mergeCell ref="A28:D28"/>
    <mergeCell ref="B2:E2"/>
    <mergeCell ref="B15:F15"/>
    <mergeCell ref="A14:A27"/>
    <mergeCell ref="B7:B11"/>
    <mergeCell ref="A5:A11"/>
    <mergeCell ref="C7:C11"/>
  </mergeCells>
  <phoneticPr fontId="1" type="noConversion"/>
  <dataValidations count="19">
    <dataValidation type="whole" allowBlank="1" showInputMessage="1" showErrorMessage="1" sqref="D13 D5">
      <formula1>0</formula1>
      <formula2>100</formula2>
    </dataValidation>
    <dataValidation type="list" allowBlank="1" showInputMessage="1" showErrorMessage="1" prompt="Three Years Experience?" sqref="D7">
      <formula1>"At least three years experience, Less than three years experience"</formula1>
    </dataValidation>
    <dataValidation type="list" allowBlank="1" showInputMessage="1" showErrorMessage="1" prompt="Labor Law Violations" sqref="D8">
      <formula1>"No Violations, Some Violations,Pattern of Violations"</formula1>
    </dataValidation>
    <dataValidation type="list" allowBlank="1" showInputMessage="1" showErrorMessage="1" prompt="OSHA violations" sqref="D9">
      <formula1>"Pattern of Violations, At Industry Average, Below Industry Average"</formula1>
    </dataValidation>
    <dataValidation type="list" allowBlank="1" showInputMessage="1" showErrorMessage="1" prompt="Workforce Plan" sqref="D10">
      <formula1>"High Confidence, Some Confidence, Low Confidence"</formula1>
    </dataValidation>
    <dataValidation type="list" allowBlank="1" showInputMessage="1" showErrorMessage="1" prompt="Workplace Safety Committees Plan" sqref="D11">
      <formula1>"High Confidence, Some Confidence, Low Confidence"</formula1>
    </dataValidation>
    <dataValidation type="list" allowBlank="1" showInputMessage="1" showErrorMessage="1" prompt="Speed to Deployment" sqref="D14">
      <formula1>"1 year, 2 years, 3 years, 4 years"</formula1>
    </dataValidation>
    <dataValidation type="list" allowBlank="1" showInputMessage="1" showErrorMessage="1" prompt="Speed and Latency" sqref="D16">
      <formula1>"&gt;= 1000/250 Mbps &amp; &gt; 100 ms, &gt;= 400/200 Mbps &amp; &gt; 100 ms, &gt;= 200/50 Mbps &amp; &gt; 100 ms, &gt; 100/20 Mbps &amp; &gt; 100 ms, = 100/20 Mbps &amp; &gt; 100 ms"</formula1>
    </dataValidation>
    <dataValidation type="list" allowBlank="1" showInputMessage="1" showErrorMessage="1" prompt="Useful Life" sqref="D17">
      <formula1>"&gt;10 years, &gt; 5 years"</formula1>
    </dataValidation>
    <dataValidation type="list" allowBlank="1" showInputMessage="1" showErrorMessage="1" prompt="Could future updates move network into a higher speed tier without requiring additional public funds?" sqref="D18">
      <formula1>"Yes, No"</formula1>
    </dataValidation>
    <dataValidation type="whole" allowBlank="1" showInputMessage="1" showErrorMessage="1" prompt="Local Government Support (0-8)" sqref="D20">
      <formula1>0</formula1>
      <formula2>8</formula2>
    </dataValidation>
    <dataValidation type="whole" allowBlank="1" showInputMessage="1" showErrorMessage="1" prompt="Permitting Coordination (0-8)" sqref="D21">
      <formula1>0</formula1>
      <formula2>8</formula2>
    </dataValidation>
    <dataValidation type="list" allowBlank="1" showInputMessage="1" showErrorMessage="1" prompt="Meaningful Local Financial Support" sqref="D22">
      <formula1>"Yes, No"</formula1>
    </dataValidation>
    <dataValidation type="list" allowBlank="1" showInputMessage="1" showErrorMessage="1" prompt="Training Commitments" sqref="D23">
      <formula1>"Registered Apprenticeship / Pre-Registered Apprenticeship / Joint Labor Management Training Partnership, Other High-Quality Training, No Training"</formula1>
    </dataValidation>
    <dataValidation type="list" allowBlank="1" showInputMessage="1" showErrorMessage="1" prompt="Hiring Commitments" sqref="D24">
      <formula1>"Substantial Commitments, Some Commitments, No Commitments"</formula1>
    </dataValidation>
    <dataValidation type="list" allowBlank="1" showInputMessage="1" showErrorMessage="1" prompt="Direct Employment Commitments" sqref="D25">
      <formula1>"Substantial Portion, Some Portion, No Commitment"</formula1>
    </dataValidation>
    <dataValidation type="list" allowBlank="1" showInputMessage="1" showErrorMessage="1" prompt="Buy Missouri Commitment?" sqref="D26">
      <formula1>"Yes, No"</formula1>
    </dataValidation>
    <dataValidation type="list" allowBlank="1" showInputMessage="1" showErrorMessage="1" prompt="Missouri Contractor Commitment?" sqref="D27">
      <formula1>"Yes, No"</formula1>
    </dataValidation>
    <dataValidation type="whole" allowBlank="1" showInputMessage="1" showErrorMessage="1" prompt="Price of a (fiber) 1 Gbps/1 Gpbs or (non-fiber) 100/20 Mbps plan" sqref="D6">
      <formula1>0</formula1>
      <formula2>100</formula2>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34b97410-b341-42d1-a2da-6521f8723b03" xsi:nil="true"/>
    <lcf76f155ced4ddcb4097134ff3c332f xmlns="90915c08-0766-4847-81dd-21f832fd090d">
      <Terms xmlns="http://schemas.microsoft.com/office/infopath/2007/PartnerControls"/>
    </lcf76f155ced4ddcb4097134ff3c332f>
    <Link xmlns="90915c08-0766-4847-81dd-21f832fd090d">
      <Url xsi:nil="true"/>
      <Description xsi:nil="true"/>
    </Link>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54E26FBE42FFD4586DCD42EA6BE8AC9" ma:contentTypeVersion="11" ma:contentTypeDescription="Create a new document." ma:contentTypeScope="" ma:versionID="feb106eec803e2da37a690ebefe3de0a">
  <xsd:schema xmlns:xsd="http://www.w3.org/2001/XMLSchema" xmlns:xs="http://www.w3.org/2001/XMLSchema" xmlns:p="http://schemas.microsoft.com/office/2006/metadata/properties" xmlns:ns2="90915c08-0766-4847-81dd-21f832fd090d" xmlns:ns3="34b97410-b341-42d1-a2da-6521f8723b03" targetNamespace="http://schemas.microsoft.com/office/2006/metadata/properties" ma:root="true" ma:fieldsID="7114d823b3241a02f1cbce07fcabfff7" ns2:_="" ns3:_="">
    <xsd:import namespace="90915c08-0766-4847-81dd-21f832fd090d"/>
    <xsd:import namespace="34b97410-b341-42d1-a2da-6521f8723b0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ink"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915c08-0766-4847-81dd-21f832fd090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ink" ma:index="12"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3172c634-55c1-468d-ac52-a610fc28aae6"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4b97410-b341-42d1-a2da-6521f8723b0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ed1b3923-475e-44df-880c-9bb139ffe69e}" ma:internalName="TaxCatchAll" ma:showField="CatchAllData" ma:web="34b97410-b341-42d1-a2da-6521f8723b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C487775-EF7E-44AF-BF9F-3947B6B15E2B}">
  <ds:schemaRefs>
    <ds:schemaRef ds:uri="http://purl.org/dc/elements/1.1/"/>
    <ds:schemaRef ds:uri="http://schemas.microsoft.com/office/2006/metadata/properties"/>
    <ds:schemaRef ds:uri="http://schemas.openxmlformats.org/package/2006/metadata/core-properties"/>
    <ds:schemaRef ds:uri="http://purl.org/dc/terms/"/>
    <ds:schemaRef ds:uri="34b97410-b341-42d1-a2da-6521f8723b03"/>
    <ds:schemaRef ds:uri="http://schemas.microsoft.com/office/2006/documentManagement/types"/>
    <ds:schemaRef ds:uri="http://schemas.microsoft.com/office/infopath/2007/PartnerControls"/>
    <ds:schemaRef ds:uri="90915c08-0766-4847-81dd-21f832fd090d"/>
    <ds:schemaRef ds:uri="http://www.w3.org/XML/1998/namespace"/>
    <ds:schemaRef ds:uri="http://purl.org/dc/dcmitype/"/>
  </ds:schemaRefs>
</ds:datastoreItem>
</file>

<file path=customXml/itemProps2.xml><?xml version="1.0" encoding="utf-8"?>
<ds:datastoreItem xmlns:ds="http://schemas.openxmlformats.org/officeDocument/2006/customXml" ds:itemID="{6C02E411-7EE5-4295-8D8E-51D385498B8A}">
  <ds:schemaRefs>
    <ds:schemaRef ds:uri="http://schemas.microsoft.com/sharepoint/v3/contenttype/forms"/>
  </ds:schemaRefs>
</ds:datastoreItem>
</file>

<file path=customXml/itemProps3.xml><?xml version="1.0" encoding="utf-8"?>
<ds:datastoreItem xmlns:ds="http://schemas.openxmlformats.org/officeDocument/2006/customXml" ds:itemID="{509D479C-4B36-4420-98D4-ABBDBF58C0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915c08-0766-4847-81dd-21f832fd090d"/>
    <ds:schemaRef ds:uri="34b97410-b341-42d1-a2da-6521f8723b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Overview</vt:lpstr>
      <vt:lpstr>Scoring Rubric Template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Hall, Emily</dc:creator>
  <cp:keywords/>
  <dc:description/>
  <cp:lastModifiedBy>Thorp, Adam</cp:lastModifiedBy>
  <cp:revision/>
  <dcterms:created xsi:type="dcterms:W3CDTF">2023-04-03T16:44:07Z</dcterms:created>
  <dcterms:modified xsi:type="dcterms:W3CDTF">2023-11-15T16:56:03Z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2023-04-03T16:44:07Z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abf2ba79-dc0b-4b9e-bb5f-24c67d632a4c</vt:lpwstr>
  </property>
  <property fmtid="{D5CDD505-2E9C-101B-9397-08002B2CF9AE}" pid="8" name="MSIP_Label_ea60d57e-af5b-4752-ac57-3e4f28ca11dc_ContentBits">
    <vt:lpwstr>0</vt:lpwstr>
  </property>
  <property fmtid="{D5CDD505-2E9C-101B-9397-08002B2CF9AE}" pid="9" name="ContentTypeId">
    <vt:lpwstr>0x010100754E26FBE42FFD4586DCD42EA6BE8AC9</vt:lpwstr>
  </property>
  <property fmtid="{D5CDD505-2E9C-101B-9397-08002B2CF9AE}" pid="10" name="MediaServiceImageTags">
    <vt:lpwstr/>
  </property>
</Properties>
</file>